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/>
  </bookViews>
  <sheets>
    <sheet name="передача за 9мес" sheetId="16" r:id="rId1"/>
  </sheets>
  <calcPr calcId="162913"/>
</workbook>
</file>

<file path=xl/calcChain.xml><?xml version="1.0" encoding="utf-8"?>
<calcChain xmlns="http://schemas.openxmlformats.org/spreadsheetml/2006/main">
  <c r="E44" i="16" l="1"/>
  <c r="E50" i="16"/>
  <c r="E63" i="16"/>
  <c r="F73" i="16" l="1"/>
  <c r="F64" i="16"/>
  <c r="F65" i="16"/>
  <c r="F66" i="16"/>
  <c r="F67" i="16"/>
  <c r="F63" i="16"/>
  <c r="F58" i="16"/>
  <c r="F59" i="16"/>
  <c r="F60" i="16"/>
  <c r="F61" i="16"/>
  <c r="F62" i="16"/>
  <c r="F57" i="16"/>
  <c r="F47" i="16"/>
  <c r="F48" i="16"/>
  <c r="F49" i="16"/>
  <c r="F50" i="16"/>
  <c r="F51" i="16"/>
  <c r="F52" i="16"/>
  <c r="F53" i="16"/>
  <c r="F54" i="16"/>
  <c r="F55" i="16"/>
  <c r="F46" i="16"/>
  <c r="F14" i="16"/>
  <c r="F16" i="16"/>
  <c r="F23" i="16"/>
  <c r="F39" i="16"/>
  <c r="F40" i="16"/>
  <c r="F41" i="16"/>
  <c r="F38" i="16"/>
  <c r="F35" i="16"/>
  <c r="F36" i="16"/>
  <c r="F34" i="16"/>
  <c r="F32" i="16"/>
  <c r="F26" i="16"/>
  <c r="F27" i="16"/>
  <c r="F28" i="16"/>
  <c r="F25" i="16"/>
  <c r="F21" i="16"/>
  <c r="F22" i="16"/>
  <c r="F19" i="16" l="1"/>
  <c r="F20" i="16"/>
  <c r="F18" i="16"/>
  <c r="F76" i="16"/>
  <c r="F75" i="16"/>
  <c r="F74" i="16"/>
  <c r="F72" i="16"/>
  <c r="F71" i="16"/>
  <c r="D63" i="16"/>
  <c r="D50" i="16"/>
  <c r="D44" i="16" s="1"/>
  <c r="D43" i="16" s="1"/>
  <c r="F44" i="16"/>
  <c r="E36" i="16"/>
  <c r="D36" i="16"/>
  <c r="E26" i="16"/>
  <c r="E23" i="16"/>
  <c r="D23" i="16"/>
  <c r="D14" i="16" s="1"/>
  <c r="D69" i="16" s="1"/>
  <c r="E16" i="16"/>
  <c r="D16" i="16"/>
  <c r="E14" i="16" l="1"/>
  <c r="E43" i="16"/>
  <c r="F43" i="16" s="1"/>
  <c r="E69" i="16" l="1"/>
  <c r="F69" i="16" s="1"/>
  <c r="E70" i="16"/>
</calcChain>
</file>

<file path=xl/sharedStrings.xml><?xml version="1.0" encoding="utf-8"?>
<sst xmlns="http://schemas.openxmlformats.org/spreadsheetml/2006/main" count="247" uniqueCount="138">
  <si>
    <t>№ п/п</t>
  </si>
  <si>
    <t>Наименование показателей*</t>
  </si>
  <si>
    <t>Ед. изм.</t>
  </si>
  <si>
    <t>I</t>
  </si>
  <si>
    <t>Затраты на производство товаров и предоставление услуг, всего</t>
  </si>
  <si>
    <t>тыс. тенге</t>
  </si>
  <si>
    <t>в том числе</t>
  </si>
  <si>
    <t>Материальные затраты, всего</t>
  </si>
  <si>
    <t>1. 1.</t>
  </si>
  <si>
    <t>ГСМ</t>
  </si>
  <si>
    <t>1. 2.</t>
  </si>
  <si>
    <t>1.3.</t>
  </si>
  <si>
    <t>нормативные технические потери</t>
  </si>
  <si>
    <t>%</t>
  </si>
  <si>
    <t>тыс.Гкал</t>
  </si>
  <si>
    <t>Затраты на оплату труда, всего</t>
  </si>
  <si>
    <t>2.1.</t>
  </si>
  <si>
    <t xml:space="preserve">Заработная плата </t>
  </si>
  <si>
    <t>2.1.1.</t>
  </si>
  <si>
    <t>среднемесячная заработная плата</t>
  </si>
  <si>
    <t>тенге</t>
  </si>
  <si>
    <t>2.1.2.</t>
  </si>
  <si>
    <t>численность</t>
  </si>
  <si>
    <t>человек</t>
  </si>
  <si>
    <t>2.2.</t>
  </si>
  <si>
    <t xml:space="preserve">Амортизация </t>
  </si>
  <si>
    <t>Ремонт всего,</t>
  </si>
  <si>
    <t>4.1.</t>
  </si>
  <si>
    <t>Капитальный ремонт, не приводящий к росту стоимости соновных фондов</t>
  </si>
  <si>
    <t>5</t>
  </si>
  <si>
    <t xml:space="preserve">Услуги сторонних организаций </t>
  </si>
  <si>
    <t>6</t>
  </si>
  <si>
    <t>Прочие затраты,всего</t>
  </si>
  <si>
    <t>6.1</t>
  </si>
  <si>
    <t xml:space="preserve">Затраты по  ТБ и ОТ </t>
  </si>
  <si>
    <t>6.2</t>
  </si>
  <si>
    <t>Запасные части</t>
  </si>
  <si>
    <t>тыс.тенге</t>
  </si>
  <si>
    <t>6.3</t>
  </si>
  <si>
    <t>Коммунальные услуги</t>
  </si>
  <si>
    <t>6.4</t>
  </si>
  <si>
    <t>Прочие материалы</t>
  </si>
  <si>
    <t>II</t>
  </si>
  <si>
    <t>Расходы периода всего</t>
  </si>
  <si>
    <t>7</t>
  </si>
  <si>
    <t>Общие и административные расходы, всего</t>
  </si>
  <si>
    <t>7.1</t>
  </si>
  <si>
    <t>Заработная плата административного персонала</t>
  </si>
  <si>
    <t>7.1.1</t>
  </si>
  <si>
    <t>7.1.2</t>
  </si>
  <si>
    <t>7.2</t>
  </si>
  <si>
    <t>7.3</t>
  </si>
  <si>
    <t>налоги</t>
  </si>
  <si>
    <t>7.3.1</t>
  </si>
  <si>
    <t>налог на имущество</t>
  </si>
  <si>
    <t>7.3.2</t>
  </si>
  <si>
    <t>налог на транспорт</t>
  </si>
  <si>
    <t>7.3.3.</t>
  </si>
  <si>
    <t>земельный налог</t>
  </si>
  <si>
    <t>7.3.4.</t>
  </si>
  <si>
    <t>налог за использование РЧС</t>
  </si>
  <si>
    <t>7.3.5</t>
  </si>
  <si>
    <t>плата за эмиссию  в окружающую среду</t>
  </si>
  <si>
    <t>7.4</t>
  </si>
  <si>
    <t>амортизация</t>
  </si>
  <si>
    <t>7.5</t>
  </si>
  <si>
    <t>командировочные</t>
  </si>
  <si>
    <t>7.6</t>
  </si>
  <si>
    <t>коммунальные услуги</t>
  </si>
  <si>
    <t>7.7</t>
  </si>
  <si>
    <t>услуги связи</t>
  </si>
  <si>
    <t>7.8</t>
  </si>
  <si>
    <t>услуги банка</t>
  </si>
  <si>
    <t>7.9</t>
  </si>
  <si>
    <t>аудиторские, консалтинговые и маркетинговые услуги</t>
  </si>
  <si>
    <t>7.10</t>
  </si>
  <si>
    <t>периодическая печать</t>
  </si>
  <si>
    <t>7.11</t>
  </si>
  <si>
    <t>другие расходы</t>
  </si>
  <si>
    <t>7.11.1</t>
  </si>
  <si>
    <t xml:space="preserve">канцелярские расходы </t>
  </si>
  <si>
    <t>7.11.2</t>
  </si>
  <si>
    <t>страхование персонала  и медосмотр</t>
  </si>
  <si>
    <t>7.11.3</t>
  </si>
  <si>
    <t>материалы на содержание здания</t>
  </si>
  <si>
    <t>7.11.4</t>
  </si>
  <si>
    <t>услуги по обслуживанию оргтехники</t>
  </si>
  <si>
    <t>Затраты не предусмотр.тарифом</t>
  </si>
  <si>
    <t>III</t>
  </si>
  <si>
    <t xml:space="preserve">Всего затрат  </t>
  </si>
  <si>
    <t>IV</t>
  </si>
  <si>
    <t>Доход (РБА*СП)</t>
  </si>
  <si>
    <t>V</t>
  </si>
  <si>
    <t>Регулируемая база задействованных активов (РБА)</t>
  </si>
  <si>
    <t>VI</t>
  </si>
  <si>
    <t>Всего доходов (с учетом возмещения нормативных потерь)</t>
  </si>
  <si>
    <t>VII</t>
  </si>
  <si>
    <t xml:space="preserve"> Объем оказываемых услуг     </t>
  </si>
  <si>
    <t>тыс. Гкал</t>
  </si>
  <si>
    <t>VIII</t>
  </si>
  <si>
    <t>Нормативные технические потери</t>
  </si>
  <si>
    <t>IX</t>
  </si>
  <si>
    <t>Тариф</t>
  </si>
  <si>
    <t>тенге/Гкал</t>
  </si>
  <si>
    <t>Отклонение в %</t>
  </si>
  <si>
    <t>Причины отклонения</t>
  </si>
  <si>
    <t>Форма, предназначенная для сбора административных данных</t>
  </si>
  <si>
    <t>Индекс ИТС-1</t>
  </si>
  <si>
    <t>Периодичность: годовая</t>
  </si>
  <si>
    <t>Представляют: субъекты естественных монополий, за исключением региональной электросетеой компании</t>
  </si>
  <si>
    <t>Срок представления - ежегодно не позднее 1 мая года, следующего за отчетным периодом, за исключением региональной электросетевой компании</t>
  </si>
  <si>
    <t xml:space="preserve">Наименование организации </t>
  </si>
  <si>
    <t>КГП "Теплосервис-Аксу"</t>
  </si>
  <si>
    <t>Адрес</t>
  </si>
  <si>
    <t>г.Аксу, ул.Вокзальная,5</t>
  </si>
  <si>
    <t>Телефон</t>
  </si>
  <si>
    <t>8(71837)50130</t>
  </si>
  <si>
    <t>Адрес электронной почты</t>
  </si>
  <si>
    <t>Фамилия и телефон исполнителя</t>
  </si>
  <si>
    <t>Руководитель</t>
  </si>
  <si>
    <t>М.П.</t>
  </si>
  <si>
    <t>Сведения об исполнении тарифной сметы на  услуги по передаче и распределению тепловой энергии</t>
  </si>
  <si>
    <t>соответствует</t>
  </si>
  <si>
    <t>Социальные отчисления</t>
  </si>
  <si>
    <t>ОСМС</t>
  </si>
  <si>
    <t>Автогаз</t>
  </si>
  <si>
    <t>teploservis-aksu@mail.ru</t>
  </si>
  <si>
    <t>6.5</t>
  </si>
  <si>
    <t>энергия (электроэнергия на технол)</t>
  </si>
  <si>
    <t>Фактически сложившиеся  показатели тарифной сметы за 9месяцев 2021г</t>
  </si>
  <si>
    <t>Дата "_27_"__апреля_2022год</t>
  </si>
  <si>
    <t>А.Хасенова</t>
  </si>
  <si>
    <t>Д.Шегенов</t>
  </si>
  <si>
    <t>Куда представляется форма: Комитет по регулированию естественных монополий Министерства национальной экономики Республики Казазстан</t>
  </si>
  <si>
    <t xml:space="preserve">Предусмотрено в  тарифной смете с 01января 2021г </t>
  </si>
  <si>
    <t>Отчетный период  с 1января по 30сентября 2021 года</t>
  </si>
  <si>
    <t>Социальный налог,Соц.отчисления,ОСМС</t>
  </si>
  <si>
    <t>сравнение фактических данных за 9 месяцев к годовым затратам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</si>
</sst>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 applyAlignment="1">
      <alignment wrapText="1"/>
    </xf>
    <xf numFmtId="164" fontId="10" fillId="2" borderId="9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164" fontId="10" fillId="2" borderId="11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8" xfId="0" applyFont="1" applyBorder="1"/>
    <xf numFmtId="16" fontId="9" fillId="0" borderId="7" xfId="0" applyNumberFormat="1" applyFont="1" applyBorder="1" applyAlignment="1">
      <alignment horizontal="left"/>
    </xf>
    <xf numFmtId="16" fontId="9" fillId="0" borderId="12" xfId="0" applyNumberFormat="1" applyFont="1" applyBorder="1" applyAlignment="1">
      <alignment horizontal="left"/>
    </xf>
    <xf numFmtId="0" fontId="9" fillId="0" borderId="12" xfId="0" applyFont="1" applyBorder="1"/>
    <xf numFmtId="0" fontId="9" fillId="0" borderId="14" xfId="0" applyFont="1" applyBorder="1"/>
    <xf numFmtId="0" fontId="9" fillId="0" borderId="15" xfId="0" applyFont="1" applyBorder="1"/>
    <xf numFmtId="49" fontId="9" fillId="0" borderId="15" xfId="0" applyNumberFormat="1" applyFont="1" applyBorder="1"/>
    <xf numFmtId="0" fontId="10" fillId="0" borderId="15" xfId="0" applyFont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0" fontId="10" fillId="0" borderId="10" xfId="0" applyFont="1" applyFill="1" applyBorder="1"/>
    <xf numFmtId="1" fontId="10" fillId="0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164" fontId="10" fillId="2" borderId="11" xfId="0" applyNumberFormat="1" applyFont="1" applyFill="1" applyBorder="1" applyAlignment="1">
      <alignment horizontal="left" vertical="center"/>
    </xf>
    <xf numFmtId="1" fontId="10" fillId="2" borderId="10" xfId="0" applyNumberFormat="1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164" fontId="10" fillId="2" borderId="10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164" fontId="10" fillId="2" borderId="13" xfId="0" applyNumberFormat="1" applyFont="1" applyFill="1" applyBorder="1" applyAlignment="1">
      <alignment horizontal="left" vertical="center"/>
    </xf>
    <xf numFmtId="165" fontId="10" fillId="2" borderId="10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vertical="center"/>
    </xf>
    <xf numFmtId="164" fontId="10" fillId="2" borderId="1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8" fillId="0" borderId="8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8" fillId="0" borderId="8" xfId="0" applyFont="1" applyBorder="1" applyAlignment="1">
      <alignment wrapText="1"/>
    </xf>
    <xf numFmtId="0" fontId="9" fillId="3" borderId="8" xfId="0" applyFont="1" applyFill="1" applyBorder="1"/>
    <xf numFmtId="164" fontId="9" fillId="3" borderId="11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8" fillId="3" borderId="8" xfId="0" applyFont="1" applyFill="1" applyBorder="1" applyAlignment="1">
      <alignment wrapText="1"/>
    </xf>
    <xf numFmtId="0" fontId="9" fillId="3" borderId="12" xfId="0" applyFont="1" applyFill="1" applyBorder="1"/>
    <xf numFmtId="164" fontId="13" fillId="3" borderId="10" xfId="0" applyNumberFormat="1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left"/>
    </xf>
    <xf numFmtId="2" fontId="9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3" borderId="8" xfId="0" applyFont="1" applyFill="1" applyBorder="1"/>
    <xf numFmtId="164" fontId="10" fillId="3" borderId="11" xfId="0" applyNumberFormat="1" applyFont="1" applyFill="1" applyBorder="1" applyAlignment="1">
      <alignment horizontal="left"/>
    </xf>
    <xf numFmtId="1" fontId="10" fillId="3" borderId="10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/>
    <xf numFmtId="3" fontId="9" fillId="3" borderId="1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wrapText="1"/>
    </xf>
    <xf numFmtId="49" fontId="10" fillId="3" borderId="15" xfId="0" applyNumberFormat="1" applyFont="1" applyFill="1" applyBorder="1"/>
    <xf numFmtId="49" fontId="9" fillId="3" borderId="10" xfId="0" applyNumberFormat="1" applyFont="1" applyFill="1" applyBorder="1"/>
    <xf numFmtId="49" fontId="9" fillId="3" borderId="15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horizontal="left" vertical="center"/>
    </xf>
    <xf numFmtId="49" fontId="10" fillId="3" borderId="15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165" fontId="7" fillId="0" borderId="0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" fontId="10" fillId="3" borderId="10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wrapText="1"/>
    </xf>
    <xf numFmtId="164" fontId="14" fillId="0" borderId="10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center"/>
    </xf>
    <xf numFmtId="1" fontId="12" fillId="3" borderId="11" xfId="0" applyNumberFormat="1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1" fontId="20" fillId="3" borderId="11" xfId="0" applyNumberFormat="1" applyFont="1" applyFill="1" applyBorder="1" applyAlignment="1">
      <alignment horizontal="center"/>
    </xf>
    <xf numFmtId="1" fontId="20" fillId="3" borderId="11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1" fontId="20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0" fillId="3" borderId="0" xfId="0" applyFill="1"/>
    <xf numFmtId="0" fontId="9" fillId="3" borderId="1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1" applyAlignment="1" applyProtection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-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topLeftCell="A70" workbookViewId="0">
      <selection activeCell="F79" sqref="F79"/>
    </sheetView>
  </sheetViews>
  <sheetFormatPr defaultRowHeight="15" x14ac:dyDescent="0.25"/>
  <cols>
    <col min="1" max="1" width="5.140625" customWidth="1"/>
    <col min="2" max="2" width="35.7109375" customWidth="1"/>
    <col min="3" max="3" width="10.85546875" customWidth="1"/>
    <col min="4" max="4" width="9.7109375" customWidth="1"/>
    <col min="5" max="5" width="10.7109375" customWidth="1"/>
    <col min="6" max="6" width="14" customWidth="1"/>
    <col min="7" max="7" width="37.85546875" style="104" customWidth="1"/>
    <col min="8" max="8" width="13.28515625" style="104" customWidth="1"/>
    <col min="9" max="9" width="14.140625" style="104" customWidth="1"/>
    <col min="10" max="14" width="9.140625" style="104"/>
  </cols>
  <sheetData>
    <row r="1" spans="1:15" ht="13.5" customHeight="1" x14ac:dyDescent="0.25">
      <c r="A1" s="1"/>
      <c r="B1" s="2"/>
      <c r="C1" s="3"/>
      <c r="D1" s="3"/>
      <c r="E1" s="151"/>
      <c r="F1" s="151"/>
    </row>
    <row r="2" spans="1:15" ht="11.25" hidden="1" customHeight="1" thickBot="1" x14ac:dyDescent="0.3">
      <c r="A2" s="4"/>
      <c r="B2" s="2"/>
      <c r="C2" s="3"/>
      <c r="D2" s="3"/>
      <c r="E2" s="152"/>
      <c r="F2" s="152"/>
    </row>
    <row r="3" spans="1:15" ht="15.75" hidden="1" customHeight="1" thickBot="1" x14ac:dyDescent="0.3">
      <c r="A3" s="1"/>
      <c r="B3" s="153" t="s">
        <v>106</v>
      </c>
      <c r="C3" s="153"/>
      <c r="D3" s="153"/>
      <c r="E3" s="153"/>
    </row>
    <row r="4" spans="1:15" ht="16.5" hidden="1" customHeight="1" thickBot="1" x14ac:dyDescent="0.3">
      <c r="A4" s="1"/>
      <c r="B4" s="154" t="s">
        <v>121</v>
      </c>
      <c r="C4" s="154"/>
      <c r="D4" s="154"/>
      <c r="E4" s="154"/>
      <c r="F4" s="154"/>
    </row>
    <row r="5" spans="1:15" ht="21.75" customHeight="1" x14ac:dyDescent="0.25">
      <c r="A5" s="5"/>
      <c r="B5" s="153" t="s">
        <v>135</v>
      </c>
      <c r="C5" s="153"/>
      <c r="D5" s="153"/>
      <c r="E5" s="153"/>
    </row>
    <row r="6" spans="1:15" ht="15" customHeight="1" x14ac:dyDescent="0.25">
      <c r="A6" s="5"/>
      <c r="B6" s="61" t="s">
        <v>107</v>
      </c>
      <c r="C6" s="59"/>
      <c r="D6" s="59"/>
      <c r="E6" s="59"/>
    </row>
    <row r="7" spans="1:15" ht="15.75" customHeight="1" x14ac:dyDescent="0.25">
      <c r="A7" s="5"/>
      <c r="B7" s="61" t="s">
        <v>108</v>
      </c>
      <c r="C7" s="59"/>
      <c r="D7" s="59"/>
      <c r="E7" s="59"/>
    </row>
    <row r="8" spans="1:15" ht="18.75" customHeight="1" x14ac:dyDescent="0.25">
      <c r="A8" s="5"/>
      <c r="B8" s="150" t="s">
        <v>109</v>
      </c>
      <c r="C8" s="150"/>
      <c r="D8" s="150"/>
      <c r="E8" s="150"/>
    </row>
    <row r="9" spans="1:15" ht="25.5" customHeight="1" x14ac:dyDescent="0.25">
      <c r="A9" s="5"/>
      <c r="B9" s="150" t="s">
        <v>133</v>
      </c>
      <c r="C9" s="150"/>
      <c r="D9" s="150"/>
      <c r="E9" s="150"/>
    </row>
    <row r="10" spans="1:15" ht="22.5" customHeight="1" thickBot="1" x14ac:dyDescent="0.3">
      <c r="A10" s="5"/>
      <c r="B10" s="150" t="s">
        <v>110</v>
      </c>
      <c r="C10" s="150"/>
      <c r="D10" s="150"/>
      <c r="E10" s="150"/>
    </row>
    <row r="11" spans="1:15" ht="18.75" customHeight="1" x14ac:dyDescent="0.25">
      <c r="A11" s="146" t="s">
        <v>0</v>
      </c>
      <c r="B11" s="146" t="s">
        <v>1</v>
      </c>
      <c r="C11" s="146" t="s">
        <v>2</v>
      </c>
      <c r="D11" s="155" t="s">
        <v>134</v>
      </c>
      <c r="E11" s="157" t="s">
        <v>129</v>
      </c>
      <c r="F11" s="148" t="s">
        <v>104</v>
      </c>
      <c r="G11" s="141" t="s">
        <v>105</v>
      </c>
      <c r="O11" s="104"/>
    </row>
    <row r="12" spans="1:15" ht="81" customHeight="1" thickBot="1" x14ac:dyDescent="0.3">
      <c r="A12" s="147"/>
      <c r="B12" s="147"/>
      <c r="C12" s="147"/>
      <c r="D12" s="156"/>
      <c r="E12" s="158"/>
      <c r="F12" s="149"/>
      <c r="G12" s="142"/>
      <c r="O12" s="104"/>
    </row>
    <row r="13" spans="1:15" ht="15.75" thickBot="1" x14ac:dyDescent="0.3">
      <c r="A13" s="8">
        <v>1</v>
      </c>
      <c r="B13" s="9">
        <v>2</v>
      </c>
      <c r="C13" s="9">
        <v>3</v>
      </c>
      <c r="D13" s="125">
        <v>4</v>
      </c>
      <c r="E13" s="9">
        <v>5</v>
      </c>
      <c r="F13" s="10">
        <v>6</v>
      </c>
      <c r="G13" s="10">
        <v>7</v>
      </c>
      <c r="O13" s="104"/>
    </row>
    <row r="14" spans="1:15" ht="24" x14ac:dyDescent="0.25">
      <c r="A14" s="11" t="s">
        <v>3</v>
      </c>
      <c r="B14" s="12" t="s">
        <v>4</v>
      </c>
      <c r="C14" s="13" t="s">
        <v>5</v>
      </c>
      <c r="D14" s="14">
        <f>D16+D23+D31+D32+D35+D36</f>
        <v>276098</v>
      </c>
      <c r="E14" s="14">
        <f>E16+E23+E31+E32+E35+E36</f>
        <v>236652</v>
      </c>
      <c r="F14" s="15">
        <f>(E14/D14*100)-100</f>
        <v>-14.286956080811891</v>
      </c>
      <c r="G14" s="111" t="s">
        <v>137</v>
      </c>
      <c r="I14" s="105"/>
      <c r="J14" s="105"/>
      <c r="O14" s="104"/>
    </row>
    <row r="15" spans="1:15" x14ac:dyDescent="0.25">
      <c r="A15" s="16"/>
      <c r="B15" s="17" t="s">
        <v>6</v>
      </c>
      <c r="C15" s="18"/>
      <c r="D15" s="19"/>
      <c r="E15" s="20"/>
      <c r="F15" s="21"/>
      <c r="G15" s="60"/>
      <c r="O15" s="104"/>
    </row>
    <row r="16" spans="1:15" ht="23.25" x14ac:dyDescent="0.25">
      <c r="A16" s="22">
        <v>1</v>
      </c>
      <c r="B16" s="23" t="s">
        <v>7</v>
      </c>
      <c r="C16" s="24" t="s">
        <v>5</v>
      </c>
      <c r="D16" s="25">
        <f>D18+D19+D20</f>
        <v>130556</v>
      </c>
      <c r="E16" s="121">
        <f>E18+E19+E20</f>
        <v>94011</v>
      </c>
      <c r="F16" s="21">
        <f>(E16/D16*100)-100</f>
        <v>-27.991819602316241</v>
      </c>
      <c r="G16" s="111" t="s">
        <v>137</v>
      </c>
      <c r="O16" s="104"/>
    </row>
    <row r="17" spans="1:15" x14ac:dyDescent="0.25">
      <c r="A17" s="22"/>
      <c r="B17" s="27" t="s">
        <v>6</v>
      </c>
      <c r="C17" s="24"/>
      <c r="D17" s="25"/>
      <c r="E17" s="26"/>
      <c r="F17" s="21"/>
      <c r="G17" s="62"/>
      <c r="O17" s="104"/>
    </row>
    <row r="18" spans="1:15" ht="22.5" customHeight="1" x14ac:dyDescent="0.25">
      <c r="A18" s="28" t="s">
        <v>8</v>
      </c>
      <c r="B18" s="63" t="s">
        <v>9</v>
      </c>
      <c r="C18" s="64" t="s">
        <v>5</v>
      </c>
      <c r="D18" s="65">
        <v>14985</v>
      </c>
      <c r="E18" s="108">
        <v>11770</v>
      </c>
      <c r="F18" s="112">
        <f>(E18/D18*100)-100</f>
        <v>-21.454788121454797</v>
      </c>
      <c r="G18" s="111" t="s">
        <v>137</v>
      </c>
      <c r="O18" s="104"/>
    </row>
    <row r="19" spans="1:15" ht="33" customHeight="1" x14ac:dyDescent="0.25">
      <c r="A19" s="29" t="s">
        <v>10</v>
      </c>
      <c r="B19" s="68" t="s">
        <v>128</v>
      </c>
      <c r="C19" s="64" t="s">
        <v>5</v>
      </c>
      <c r="D19" s="65">
        <v>5672</v>
      </c>
      <c r="E19" s="108">
        <v>6319</v>
      </c>
      <c r="F19" s="112">
        <f t="shared" ref="F19:F23" si="0">(E19/D19*100)-100</f>
        <v>11.406911142454163</v>
      </c>
      <c r="G19" s="111" t="s">
        <v>137</v>
      </c>
      <c r="O19" s="104"/>
    </row>
    <row r="20" spans="1:15" ht="33" customHeight="1" x14ac:dyDescent="0.25">
      <c r="A20" s="30" t="s">
        <v>11</v>
      </c>
      <c r="B20" s="137" t="s">
        <v>12</v>
      </c>
      <c r="C20" s="70" t="s">
        <v>5</v>
      </c>
      <c r="D20" s="65">
        <v>109899</v>
      </c>
      <c r="E20" s="108">
        <v>75922</v>
      </c>
      <c r="F20" s="112">
        <f t="shared" si="0"/>
        <v>-30.916568849580074</v>
      </c>
      <c r="G20" s="111" t="s">
        <v>137</v>
      </c>
      <c r="O20" s="104"/>
    </row>
    <row r="21" spans="1:15" ht="29.25" customHeight="1" x14ac:dyDescent="0.25">
      <c r="A21" s="31"/>
      <c r="B21" s="138"/>
      <c r="C21" s="70" t="s">
        <v>13</v>
      </c>
      <c r="D21" s="65">
        <v>18.2</v>
      </c>
      <c r="E21" s="71">
        <v>18.2</v>
      </c>
      <c r="F21" s="112">
        <f t="shared" si="0"/>
        <v>0</v>
      </c>
      <c r="G21" s="111" t="s">
        <v>137</v>
      </c>
      <c r="O21" s="104"/>
    </row>
    <row r="22" spans="1:15" ht="30.75" customHeight="1" x14ac:dyDescent="0.25">
      <c r="A22" s="27"/>
      <c r="B22" s="139"/>
      <c r="C22" s="70" t="s">
        <v>14</v>
      </c>
      <c r="D22" s="72">
        <v>68.224000000000004</v>
      </c>
      <c r="E22" s="66">
        <v>77.837000000000003</v>
      </c>
      <c r="F22" s="112">
        <f t="shared" si="0"/>
        <v>14.09034943714822</v>
      </c>
      <c r="G22" s="111" t="s">
        <v>137</v>
      </c>
      <c r="O22" s="104"/>
    </row>
    <row r="23" spans="1:15" ht="21.75" customHeight="1" x14ac:dyDescent="0.25">
      <c r="A23" s="22">
        <v>2</v>
      </c>
      <c r="B23" s="73" t="s">
        <v>15</v>
      </c>
      <c r="C23" s="74" t="s">
        <v>5</v>
      </c>
      <c r="D23" s="75">
        <f>D25+D28+D29+D30</f>
        <v>117949</v>
      </c>
      <c r="E23" s="75">
        <f>E25+E28+E29+E30</f>
        <v>84622</v>
      </c>
      <c r="F23" s="112">
        <f t="shared" si="0"/>
        <v>-28.255432432661578</v>
      </c>
      <c r="G23" s="111" t="s">
        <v>137</v>
      </c>
      <c r="J23" s="105"/>
      <c r="O23" s="104"/>
    </row>
    <row r="24" spans="1:15" ht="13.5" customHeight="1" x14ac:dyDescent="0.25">
      <c r="A24" s="22"/>
      <c r="B24" s="63" t="s">
        <v>6</v>
      </c>
      <c r="C24" s="74"/>
      <c r="D24" s="75"/>
      <c r="E24" s="76"/>
      <c r="F24" s="69"/>
      <c r="G24" s="67"/>
      <c r="O24" s="104"/>
    </row>
    <row r="25" spans="1:15" ht="30" customHeight="1" x14ac:dyDescent="0.25">
      <c r="A25" s="32" t="s">
        <v>16</v>
      </c>
      <c r="B25" s="77" t="s">
        <v>17</v>
      </c>
      <c r="C25" s="64" t="s">
        <v>5</v>
      </c>
      <c r="D25" s="78">
        <v>107324</v>
      </c>
      <c r="E25" s="114">
        <v>76548</v>
      </c>
      <c r="F25" s="110">
        <f>(E25/D25*100)-100</f>
        <v>-28.675785472028622</v>
      </c>
      <c r="G25" s="111" t="s">
        <v>137</v>
      </c>
      <c r="O25" s="104"/>
    </row>
    <row r="26" spans="1:15" ht="27" customHeight="1" x14ac:dyDescent="0.25">
      <c r="A26" s="33" t="s">
        <v>18</v>
      </c>
      <c r="B26" s="79" t="s">
        <v>19</v>
      </c>
      <c r="C26" s="80" t="s">
        <v>20</v>
      </c>
      <c r="D26" s="81">
        <v>70981</v>
      </c>
      <c r="E26" s="82">
        <f>E25*1000/E27/12</f>
        <v>70877.777777777781</v>
      </c>
      <c r="F26" s="110">
        <f t="shared" ref="F26:F28" si="1">(E26/D26*100)-100</f>
        <v>-0.14542232741469263</v>
      </c>
      <c r="G26" s="111" t="s">
        <v>137</v>
      </c>
      <c r="O26" s="104"/>
    </row>
    <row r="27" spans="1:15" ht="25.5" customHeight="1" x14ac:dyDescent="0.25">
      <c r="A27" s="33" t="s">
        <v>21</v>
      </c>
      <c r="B27" s="77" t="s">
        <v>22</v>
      </c>
      <c r="C27" s="64" t="s">
        <v>23</v>
      </c>
      <c r="D27" s="72">
        <v>126</v>
      </c>
      <c r="E27" s="66">
        <v>90</v>
      </c>
      <c r="F27" s="110">
        <f t="shared" si="1"/>
        <v>-28.571428571428569</v>
      </c>
      <c r="G27" s="111" t="s">
        <v>137</v>
      </c>
      <c r="O27" s="104"/>
    </row>
    <row r="28" spans="1:15" ht="21" customHeight="1" x14ac:dyDescent="0.25">
      <c r="A28" s="32" t="s">
        <v>24</v>
      </c>
      <c r="B28" s="77" t="s">
        <v>136</v>
      </c>
      <c r="C28" s="64" t="s">
        <v>5</v>
      </c>
      <c r="D28" s="113">
        <v>10625</v>
      </c>
      <c r="E28" s="108">
        <v>8074</v>
      </c>
      <c r="F28" s="110">
        <f t="shared" si="1"/>
        <v>-24.009411764705874</v>
      </c>
      <c r="G28" s="111" t="s">
        <v>137</v>
      </c>
      <c r="O28" s="104"/>
    </row>
    <row r="29" spans="1:15" ht="0.75" hidden="1" customHeight="1" x14ac:dyDescent="0.25">
      <c r="A29" s="32"/>
      <c r="B29" s="77" t="s">
        <v>123</v>
      </c>
      <c r="C29" s="64" t="s">
        <v>37</v>
      </c>
      <c r="D29" s="113"/>
      <c r="E29" s="122"/>
      <c r="F29" s="110"/>
      <c r="G29" s="111" t="s">
        <v>137</v>
      </c>
      <c r="O29" s="104"/>
    </row>
    <row r="30" spans="1:15" ht="18.75" hidden="1" customHeight="1" x14ac:dyDescent="0.25">
      <c r="A30" s="32"/>
      <c r="B30" s="77" t="s">
        <v>124</v>
      </c>
      <c r="C30" s="64" t="s">
        <v>37</v>
      </c>
      <c r="D30" s="113"/>
      <c r="E30" s="126"/>
      <c r="F30" s="110"/>
      <c r="G30" s="111" t="s">
        <v>137</v>
      </c>
      <c r="O30" s="104"/>
    </row>
    <row r="31" spans="1:15" ht="24" customHeight="1" x14ac:dyDescent="0.25">
      <c r="A31" s="34">
        <v>3</v>
      </c>
      <c r="B31" s="85" t="s">
        <v>25</v>
      </c>
      <c r="C31" s="74" t="s">
        <v>5</v>
      </c>
      <c r="D31" s="86">
        <v>0</v>
      </c>
      <c r="E31" s="127">
        <v>21696</v>
      </c>
      <c r="F31" s="69"/>
      <c r="G31" s="111" t="s">
        <v>137</v>
      </c>
      <c r="O31" s="104"/>
    </row>
    <row r="32" spans="1:15" ht="25.5" customHeight="1" x14ac:dyDescent="0.25">
      <c r="A32" s="34">
        <v>4</v>
      </c>
      <c r="B32" s="85" t="s">
        <v>26</v>
      </c>
      <c r="C32" s="74" t="s">
        <v>5</v>
      </c>
      <c r="D32" s="86">
        <v>19106</v>
      </c>
      <c r="E32" s="128">
        <v>27401</v>
      </c>
      <c r="F32" s="69">
        <f>(E32/D32*100)-100</f>
        <v>43.415680937925259</v>
      </c>
      <c r="G32" s="111" t="s">
        <v>137</v>
      </c>
      <c r="O32" s="104"/>
    </row>
    <row r="33" spans="1:15" ht="12.75" customHeight="1" x14ac:dyDescent="0.25">
      <c r="A33" s="34"/>
      <c r="B33" s="77" t="s">
        <v>6</v>
      </c>
      <c r="C33" s="74"/>
      <c r="D33" s="86"/>
      <c r="E33" s="131"/>
      <c r="F33" s="69"/>
      <c r="G33" s="67"/>
      <c r="O33" s="104"/>
    </row>
    <row r="34" spans="1:15" ht="27" customHeight="1" x14ac:dyDescent="0.25">
      <c r="A34" s="33" t="s">
        <v>27</v>
      </c>
      <c r="B34" s="87" t="s">
        <v>28</v>
      </c>
      <c r="C34" s="64" t="s">
        <v>5</v>
      </c>
      <c r="D34" s="72">
        <v>19106</v>
      </c>
      <c r="E34" s="108">
        <v>27401</v>
      </c>
      <c r="F34" s="69">
        <f>(E34/D34*100)-100</f>
        <v>43.415680937925259</v>
      </c>
      <c r="G34" s="111" t="s">
        <v>137</v>
      </c>
      <c r="O34" s="104"/>
    </row>
    <row r="35" spans="1:15" ht="33" customHeight="1" x14ac:dyDescent="0.25">
      <c r="A35" s="97" t="s">
        <v>29</v>
      </c>
      <c r="B35" s="88" t="s">
        <v>30</v>
      </c>
      <c r="C35" s="74" t="s">
        <v>5</v>
      </c>
      <c r="D35" s="86">
        <v>2780</v>
      </c>
      <c r="E35" s="127">
        <v>2493</v>
      </c>
      <c r="F35" s="69">
        <f t="shared" ref="F35:F36" si="2">(E35/D35*100)-100</f>
        <v>-10.323741007194243</v>
      </c>
      <c r="G35" s="111" t="s">
        <v>137</v>
      </c>
      <c r="O35" s="104"/>
    </row>
    <row r="36" spans="1:15" ht="24" customHeight="1" x14ac:dyDescent="0.25">
      <c r="A36" s="98" t="s">
        <v>31</v>
      </c>
      <c r="B36" s="85" t="s">
        <v>32</v>
      </c>
      <c r="C36" s="74" t="s">
        <v>5</v>
      </c>
      <c r="D36" s="86">
        <f>D38+D39+D40+D41+D42</f>
        <v>5707</v>
      </c>
      <c r="E36" s="134">
        <f>E38+E39+E40+E41+E42</f>
        <v>6429</v>
      </c>
      <c r="F36" s="69">
        <f t="shared" si="2"/>
        <v>12.651130190993513</v>
      </c>
      <c r="G36" s="111" t="s">
        <v>137</v>
      </c>
      <c r="O36" s="104"/>
    </row>
    <row r="37" spans="1:15" ht="12" customHeight="1" x14ac:dyDescent="0.25">
      <c r="A37" s="98"/>
      <c r="B37" s="96" t="s">
        <v>6</v>
      </c>
      <c r="C37" s="64"/>
      <c r="D37" s="65"/>
      <c r="E37" s="135"/>
      <c r="F37" s="69"/>
      <c r="G37" s="67"/>
      <c r="O37" s="104"/>
    </row>
    <row r="38" spans="1:15" ht="21.75" customHeight="1" x14ac:dyDescent="0.25">
      <c r="A38" s="98" t="s">
        <v>33</v>
      </c>
      <c r="B38" s="89" t="s">
        <v>34</v>
      </c>
      <c r="C38" s="80" t="s">
        <v>5</v>
      </c>
      <c r="D38" s="90">
        <v>1177</v>
      </c>
      <c r="E38" s="132">
        <v>1286</v>
      </c>
      <c r="F38" s="83">
        <f>(E38/D38*100)-100</f>
        <v>9.2608326253185993</v>
      </c>
      <c r="G38" s="111" t="s">
        <v>137</v>
      </c>
      <c r="O38" s="104"/>
    </row>
    <row r="39" spans="1:15" ht="24.75" customHeight="1" x14ac:dyDescent="0.25">
      <c r="A39" s="98" t="s">
        <v>35</v>
      </c>
      <c r="B39" s="63" t="s">
        <v>36</v>
      </c>
      <c r="C39" s="64" t="s">
        <v>37</v>
      </c>
      <c r="D39" s="72">
        <v>2681</v>
      </c>
      <c r="E39" s="108">
        <v>2600</v>
      </c>
      <c r="F39" s="83">
        <f t="shared" ref="F39:F41" si="3">(E39/D39*100)-100</f>
        <v>-3.0212607236105953</v>
      </c>
      <c r="G39" s="111" t="s">
        <v>137</v>
      </c>
      <c r="O39" s="104"/>
    </row>
    <row r="40" spans="1:15" ht="26.25" customHeight="1" x14ac:dyDescent="0.25">
      <c r="A40" s="98" t="s">
        <v>38</v>
      </c>
      <c r="B40" s="77" t="s">
        <v>39</v>
      </c>
      <c r="C40" s="64" t="s">
        <v>5</v>
      </c>
      <c r="D40" s="72">
        <v>718</v>
      </c>
      <c r="E40" s="108">
        <v>921</v>
      </c>
      <c r="F40" s="83">
        <f t="shared" si="3"/>
        <v>28.272980501392766</v>
      </c>
      <c r="G40" s="111" t="s">
        <v>137</v>
      </c>
      <c r="O40" s="104"/>
    </row>
    <row r="41" spans="1:15" ht="23.25" customHeight="1" x14ac:dyDescent="0.25">
      <c r="A41" s="98" t="s">
        <v>40</v>
      </c>
      <c r="B41" s="77" t="s">
        <v>41</v>
      </c>
      <c r="C41" s="64" t="s">
        <v>5</v>
      </c>
      <c r="D41" s="66">
        <v>1131</v>
      </c>
      <c r="E41" s="66">
        <v>864</v>
      </c>
      <c r="F41" s="83">
        <f t="shared" si="3"/>
        <v>-23.607427055702928</v>
      </c>
      <c r="G41" s="111" t="s">
        <v>137</v>
      </c>
      <c r="O41" s="104"/>
    </row>
    <row r="42" spans="1:15" ht="20.25" customHeight="1" x14ac:dyDescent="0.25">
      <c r="A42" s="98" t="s">
        <v>127</v>
      </c>
      <c r="B42" s="77" t="s">
        <v>125</v>
      </c>
      <c r="C42" s="64" t="s">
        <v>37</v>
      </c>
      <c r="D42" s="103"/>
      <c r="E42" s="108">
        <v>758</v>
      </c>
      <c r="F42" s="83"/>
      <c r="G42" s="111" t="s">
        <v>137</v>
      </c>
      <c r="O42" s="104"/>
    </row>
    <row r="43" spans="1:15" ht="17.25" customHeight="1" x14ac:dyDescent="0.25">
      <c r="A43" s="97" t="s">
        <v>42</v>
      </c>
      <c r="B43" s="85" t="s">
        <v>43</v>
      </c>
      <c r="C43" s="74" t="s">
        <v>5</v>
      </c>
      <c r="D43" s="76">
        <f>D44</f>
        <v>25104</v>
      </c>
      <c r="E43" s="76">
        <f>E44</f>
        <v>31052.760000000002</v>
      </c>
      <c r="F43" s="69">
        <f>(E43/D43*100)-100</f>
        <v>23.69646271510517</v>
      </c>
      <c r="G43" s="111" t="s">
        <v>137</v>
      </c>
      <c r="H43" s="105"/>
      <c r="I43" s="105"/>
      <c r="O43" s="104"/>
    </row>
    <row r="44" spans="1:15" ht="24" customHeight="1" x14ac:dyDescent="0.25">
      <c r="A44" s="97" t="s">
        <v>44</v>
      </c>
      <c r="B44" s="77" t="s">
        <v>45</v>
      </c>
      <c r="C44" s="64" t="s">
        <v>37</v>
      </c>
      <c r="D44" s="76">
        <f>D46+D49+D50+D56+D57+D58+D59+D60+D61+D62+D63</f>
        <v>25104</v>
      </c>
      <c r="E44" s="76">
        <f>E46+E49+E50+E56+E57+E58+E59+E60+E61+E62+E63+E68</f>
        <v>31052.760000000002</v>
      </c>
      <c r="F44" s="69">
        <f>(E44/D44*100)-100</f>
        <v>23.69646271510517</v>
      </c>
      <c r="G44" s="111" t="s">
        <v>137</v>
      </c>
      <c r="O44" s="104"/>
    </row>
    <row r="45" spans="1:15" ht="12" customHeight="1" x14ac:dyDescent="0.25">
      <c r="A45" s="97"/>
      <c r="B45" s="77" t="s">
        <v>6</v>
      </c>
      <c r="C45" s="64"/>
      <c r="D45" s="91"/>
      <c r="E45" s="91"/>
      <c r="F45" s="69"/>
      <c r="G45" s="67"/>
      <c r="O45" s="104"/>
    </row>
    <row r="46" spans="1:15" ht="24.75" customHeight="1" x14ac:dyDescent="0.25">
      <c r="A46" s="99" t="s">
        <v>46</v>
      </c>
      <c r="B46" s="87" t="s">
        <v>47</v>
      </c>
      <c r="C46" s="64" t="s">
        <v>5</v>
      </c>
      <c r="D46" s="84">
        <v>17123</v>
      </c>
      <c r="E46" s="115">
        <v>12205</v>
      </c>
      <c r="F46" s="69">
        <f>(E46/D46*100)-100</f>
        <v>-28.721602522922382</v>
      </c>
      <c r="G46" s="111" t="s">
        <v>137</v>
      </c>
      <c r="O46" s="104"/>
    </row>
    <row r="47" spans="1:15" ht="13.5" hidden="1" customHeight="1" x14ac:dyDescent="0.25">
      <c r="A47" s="100" t="s">
        <v>48</v>
      </c>
      <c r="B47" s="79" t="s">
        <v>19</v>
      </c>
      <c r="C47" s="80" t="s">
        <v>20</v>
      </c>
      <c r="D47" s="81">
        <v>79273</v>
      </c>
      <c r="E47" s="82">
        <v>63567</v>
      </c>
      <c r="F47" s="69">
        <f t="shared" ref="F47:F55" si="4">(E47/D47*100)-100</f>
        <v>-19.812546516468416</v>
      </c>
      <c r="G47" s="111" t="s">
        <v>137</v>
      </c>
      <c r="O47" s="104"/>
    </row>
    <row r="48" spans="1:15" ht="24" customHeight="1" x14ac:dyDescent="0.25">
      <c r="A48" s="99" t="s">
        <v>49</v>
      </c>
      <c r="B48" s="77" t="s">
        <v>22</v>
      </c>
      <c r="C48" s="64" t="s">
        <v>23</v>
      </c>
      <c r="D48" s="72">
        <v>18</v>
      </c>
      <c r="E48" s="66">
        <v>16</v>
      </c>
      <c r="F48" s="69">
        <f t="shared" si="4"/>
        <v>-11.111111111111114</v>
      </c>
      <c r="G48" s="111" t="s">
        <v>137</v>
      </c>
      <c r="O48" s="104"/>
    </row>
    <row r="49" spans="1:15" ht="25.5" customHeight="1" x14ac:dyDescent="0.25">
      <c r="A49" s="99" t="s">
        <v>50</v>
      </c>
      <c r="B49" s="77" t="s">
        <v>136</v>
      </c>
      <c r="C49" s="64" t="s">
        <v>5</v>
      </c>
      <c r="D49" s="84">
        <v>1695</v>
      </c>
      <c r="E49" s="108">
        <v>1287</v>
      </c>
      <c r="F49" s="69">
        <f t="shared" si="4"/>
        <v>-24.070796460176993</v>
      </c>
      <c r="G49" s="111" t="s">
        <v>137</v>
      </c>
      <c r="H49" s="136"/>
      <c r="I49" s="136"/>
      <c r="J49" s="136"/>
      <c r="K49" s="136"/>
      <c r="L49" s="136"/>
      <c r="M49" s="136"/>
      <c r="O49" s="104"/>
    </row>
    <row r="50" spans="1:15" ht="30" customHeight="1" x14ac:dyDescent="0.25">
      <c r="A50" s="99" t="s">
        <v>51</v>
      </c>
      <c r="B50" s="77" t="s">
        <v>52</v>
      </c>
      <c r="C50" s="64" t="s">
        <v>5</v>
      </c>
      <c r="D50" s="75">
        <f>D51+D52+D53+D54+D55</f>
        <v>1532</v>
      </c>
      <c r="E50" s="75">
        <f>E51+E52+E53+E54+E55</f>
        <v>5446.76</v>
      </c>
      <c r="F50" s="69">
        <f t="shared" si="4"/>
        <v>255.53263707571807</v>
      </c>
      <c r="G50" s="111" t="s">
        <v>137</v>
      </c>
      <c r="O50" s="104"/>
    </row>
    <row r="51" spans="1:15" ht="23.25" x14ac:dyDescent="0.25">
      <c r="A51" s="99" t="s">
        <v>53</v>
      </c>
      <c r="B51" s="77" t="s">
        <v>54</v>
      </c>
      <c r="C51" s="64" t="s">
        <v>5</v>
      </c>
      <c r="D51" s="84">
        <v>773</v>
      </c>
      <c r="E51" s="91">
        <v>4547</v>
      </c>
      <c r="F51" s="69">
        <f t="shared" si="4"/>
        <v>488.22768434670115</v>
      </c>
      <c r="G51" s="111" t="s">
        <v>137</v>
      </c>
      <c r="O51" s="104"/>
    </row>
    <row r="52" spans="1:15" ht="21.75" customHeight="1" x14ac:dyDescent="0.25">
      <c r="A52" s="99" t="s">
        <v>55</v>
      </c>
      <c r="B52" s="77" t="s">
        <v>56</v>
      </c>
      <c r="C52" s="64" t="s">
        <v>5</v>
      </c>
      <c r="D52" s="84">
        <v>331</v>
      </c>
      <c r="E52" s="91">
        <v>481</v>
      </c>
      <c r="F52" s="69">
        <f t="shared" si="4"/>
        <v>45.317220543806656</v>
      </c>
      <c r="G52" s="111" t="s">
        <v>137</v>
      </c>
      <c r="O52" s="104"/>
    </row>
    <row r="53" spans="1:15" ht="23.25" customHeight="1" x14ac:dyDescent="0.25">
      <c r="A53" s="99" t="s">
        <v>57</v>
      </c>
      <c r="B53" s="77" t="s">
        <v>58</v>
      </c>
      <c r="C53" s="64" t="s">
        <v>5</v>
      </c>
      <c r="D53" s="84">
        <v>207</v>
      </c>
      <c r="E53" s="66">
        <v>154</v>
      </c>
      <c r="F53" s="69">
        <f t="shared" si="4"/>
        <v>-25.60386473429952</v>
      </c>
      <c r="G53" s="111" t="s">
        <v>137</v>
      </c>
      <c r="O53" s="104"/>
    </row>
    <row r="54" spans="1:15" ht="20.25" customHeight="1" x14ac:dyDescent="0.25">
      <c r="A54" s="99" t="s">
        <v>59</v>
      </c>
      <c r="B54" s="77" t="s">
        <v>60</v>
      </c>
      <c r="C54" s="64" t="s">
        <v>5</v>
      </c>
      <c r="D54" s="84">
        <v>40</v>
      </c>
      <c r="E54" s="66">
        <v>58</v>
      </c>
      <c r="F54" s="69">
        <f t="shared" si="4"/>
        <v>45</v>
      </c>
      <c r="G54" s="111" t="s">
        <v>137</v>
      </c>
      <c r="O54" s="104"/>
    </row>
    <row r="55" spans="1:15" ht="24" customHeight="1" x14ac:dyDescent="0.25">
      <c r="A55" s="99" t="s">
        <v>61</v>
      </c>
      <c r="B55" s="77" t="s">
        <v>62</v>
      </c>
      <c r="C55" s="64" t="s">
        <v>5</v>
      </c>
      <c r="D55" s="84">
        <v>181</v>
      </c>
      <c r="E55" s="91">
        <v>206.76</v>
      </c>
      <c r="F55" s="69">
        <f t="shared" si="4"/>
        <v>14.232044198895039</v>
      </c>
      <c r="G55" s="111" t="s">
        <v>137</v>
      </c>
      <c r="O55" s="104"/>
    </row>
    <row r="56" spans="1:15" ht="24" customHeight="1" x14ac:dyDescent="0.25">
      <c r="A56" s="99" t="s">
        <v>63</v>
      </c>
      <c r="B56" s="77" t="s">
        <v>64</v>
      </c>
      <c r="C56" s="64" t="s">
        <v>5</v>
      </c>
      <c r="D56" s="72">
        <v>0</v>
      </c>
      <c r="E56" s="127">
        <v>492</v>
      </c>
      <c r="F56" s="110"/>
      <c r="G56" s="111" t="s">
        <v>137</v>
      </c>
      <c r="O56" s="104"/>
    </row>
    <row r="57" spans="1:15" ht="21.75" customHeight="1" x14ac:dyDescent="0.25">
      <c r="A57" s="99" t="s">
        <v>65</v>
      </c>
      <c r="B57" s="77" t="s">
        <v>66</v>
      </c>
      <c r="C57" s="64" t="s">
        <v>5</v>
      </c>
      <c r="D57" s="72">
        <v>110</v>
      </c>
      <c r="E57" s="129">
        <v>212</v>
      </c>
      <c r="F57" s="110">
        <f>(E57/D57*100)-100</f>
        <v>92.72727272727272</v>
      </c>
      <c r="G57" s="111" t="s">
        <v>137</v>
      </c>
      <c r="O57" s="104"/>
    </row>
    <row r="58" spans="1:15" ht="28.5" customHeight="1" x14ac:dyDescent="0.25">
      <c r="A58" s="100" t="s">
        <v>67</v>
      </c>
      <c r="B58" s="79" t="s">
        <v>68</v>
      </c>
      <c r="C58" s="80" t="s">
        <v>5</v>
      </c>
      <c r="D58" s="90">
        <v>354</v>
      </c>
      <c r="E58" s="130">
        <v>631</v>
      </c>
      <c r="F58" s="110">
        <f t="shared" ref="F58:F62" si="5">(E58/D58*100)-100</f>
        <v>78.248587570621481</v>
      </c>
      <c r="G58" s="111" t="s">
        <v>137</v>
      </c>
      <c r="O58" s="104"/>
    </row>
    <row r="59" spans="1:15" ht="23.25" customHeight="1" x14ac:dyDescent="0.25">
      <c r="A59" s="100" t="s">
        <v>69</v>
      </c>
      <c r="B59" s="79" t="s">
        <v>70</v>
      </c>
      <c r="C59" s="80" t="s">
        <v>5</v>
      </c>
      <c r="D59" s="90">
        <v>368</v>
      </c>
      <c r="E59" s="130">
        <v>866</v>
      </c>
      <c r="F59" s="110">
        <f t="shared" si="5"/>
        <v>135.32608695652172</v>
      </c>
      <c r="G59" s="111" t="s">
        <v>137</v>
      </c>
      <c r="O59" s="104"/>
    </row>
    <row r="60" spans="1:15" s="7" customFormat="1" ht="20.25" customHeight="1" x14ac:dyDescent="0.2">
      <c r="A60" s="100" t="s">
        <v>71</v>
      </c>
      <c r="B60" s="79" t="s">
        <v>72</v>
      </c>
      <c r="C60" s="80" t="s">
        <v>5</v>
      </c>
      <c r="D60" s="90">
        <v>458</v>
      </c>
      <c r="E60" s="130">
        <v>460</v>
      </c>
      <c r="F60" s="110">
        <f t="shared" si="5"/>
        <v>0.4366812227074206</v>
      </c>
      <c r="G60" s="111" t="s">
        <v>137</v>
      </c>
      <c r="H60" s="106"/>
      <c r="I60" s="106"/>
      <c r="J60" s="106"/>
      <c r="K60" s="106"/>
      <c r="L60" s="106"/>
      <c r="M60" s="106"/>
      <c r="N60" s="106"/>
      <c r="O60" s="106"/>
    </row>
    <row r="61" spans="1:15" ht="23.25" customHeight="1" x14ac:dyDescent="0.25">
      <c r="A61" s="99" t="s">
        <v>73</v>
      </c>
      <c r="B61" s="93" t="s">
        <v>74</v>
      </c>
      <c r="C61" s="80" t="s">
        <v>5</v>
      </c>
      <c r="D61" s="90">
        <v>756</v>
      </c>
      <c r="E61" s="131">
        <v>995</v>
      </c>
      <c r="F61" s="110">
        <f t="shared" si="5"/>
        <v>31.613756613756607</v>
      </c>
      <c r="G61" s="111" t="s">
        <v>137</v>
      </c>
      <c r="O61" s="104"/>
    </row>
    <row r="62" spans="1:15" ht="24" customHeight="1" x14ac:dyDescent="0.25">
      <c r="A62" s="99" t="s">
        <v>75</v>
      </c>
      <c r="B62" s="94" t="s">
        <v>76</v>
      </c>
      <c r="C62" s="95" t="s">
        <v>5</v>
      </c>
      <c r="D62" s="90">
        <v>50</v>
      </c>
      <c r="E62" s="131">
        <v>56</v>
      </c>
      <c r="F62" s="110">
        <f t="shared" si="5"/>
        <v>12.000000000000014</v>
      </c>
      <c r="G62" s="111" t="s">
        <v>137</v>
      </c>
      <c r="O62" s="104"/>
    </row>
    <row r="63" spans="1:15" ht="30" customHeight="1" x14ac:dyDescent="0.25">
      <c r="A63" s="101" t="s">
        <v>77</v>
      </c>
      <c r="B63" s="94" t="s">
        <v>78</v>
      </c>
      <c r="C63" s="95" t="s">
        <v>37</v>
      </c>
      <c r="D63" s="109">
        <f>D64+D65+D66+D67</f>
        <v>2658</v>
      </c>
      <c r="E63" s="109">
        <f>E64+E65+E66+E67</f>
        <v>3164</v>
      </c>
      <c r="F63" s="110">
        <f>(E63/D63*100)-100</f>
        <v>19.036869826937547</v>
      </c>
      <c r="G63" s="111" t="s">
        <v>137</v>
      </c>
      <c r="O63" s="104"/>
    </row>
    <row r="64" spans="1:15" ht="24.75" customHeight="1" x14ac:dyDescent="0.25">
      <c r="A64" s="99" t="s">
        <v>79</v>
      </c>
      <c r="B64" s="94" t="s">
        <v>80</v>
      </c>
      <c r="C64" s="95" t="s">
        <v>5</v>
      </c>
      <c r="D64" s="90">
        <v>277</v>
      </c>
      <c r="E64" s="132">
        <v>382</v>
      </c>
      <c r="F64" s="110">
        <f t="shared" ref="F64:F67" si="6">(E64/D64*100)-100</f>
        <v>37.906137184115522</v>
      </c>
      <c r="G64" s="111" t="s">
        <v>137</v>
      </c>
      <c r="O64" s="104"/>
    </row>
    <row r="65" spans="1:15" ht="21" customHeight="1" x14ac:dyDescent="0.25">
      <c r="A65" s="100" t="s">
        <v>81</v>
      </c>
      <c r="B65" s="94" t="s">
        <v>82</v>
      </c>
      <c r="C65" s="95" t="s">
        <v>5</v>
      </c>
      <c r="D65" s="90">
        <v>1299</v>
      </c>
      <c r="E65" s="133">
        <v>2270</v>
      </c>
      <c r="F65" s="110">
        <f t="shared" si="6"/>
        <v>74.749807544264826</v>
      </c>
      <c r="G65" s="111" t="s">
        <v>137</v>
      </c>
      <c r="O65" s="104"/>
    </row>
    <row r="66" spans="1:15" ht="31.5" customHeight="1" x14ac:dyDescent="0.25">
      <c r="A66" s="100" t="s">
        <v>83</v>
      </c>
      <c r="B66" s="79" t="s">
        <v>84</v>
      </c>
      <c r="C66" s="80" t="s">
        <v>5</v>
      </c>
      <c r="D66" s="90">
        <v>726</v>
      </c>
      <c r="E66" s="92">
        <v>313</v>
      </c>
      <c r="F66" s="110">
        <f t="shared" si="6"/>
        <v>-56.887052341597794</v>
      </c>
      <c r="G66" s="111" t="s">
        <v>137</v>
      </c>
      <c r="O66" s="104"/>
    </row>
    <row r="67" spans="1:15" ht="28.5" customHeight="1" x14ac:dyDescent="0.25">
      <c r="A67" s="99" t="s">
        <v>85</v>
      </c>
      <c r="B67" s="77" t="s">
        <v>86</v>
      </c>
      <c r="C67" s="64" t="s">
        <v>5</v>
      </c>
      <c r="D67" s="72">
        <v>356</v>
      </c>
      <c r="E67" s="91">
        <v>199</v>
      </c>
      <c r="F67" s="110">
        <f t="shared" si="6"/>
        <v>-44.101123595505619</v>
      </c>
      <c r="G67" s="111" t="s">
        <v>137</v>
      </c>
      <c r="O67" s="104"/>
    </row>
    <row r="68" spans="1:15" x14ac:dyDescent="0.25">
      <c r="A68" s="99"/>
      <c r="B68" s="77" t="s">
        <v>87</v>
      </c>
      <c r="C68" s="64" t="s">
        <v>37</v>
      </c>
      <c r="D68" s="72"/>
      <c r="E68" s="66">
        <v>5238</v>
      </c>
      <c r="F68" s="69"/>
      <c r="G68" s="67"/>
      <c r="O68" s="104"/>
    </row>
    <row r="69" spans="1:15" ht="43.5" customHeight="1" x14ac:dyDescent="0.25">
      <c r="A69" s="97" t="s">
        <v>88</v>
      </c>
      <c r="B69" s="36" t="s">
        <v>89</v>
      </c>
      <c r="C69" s="35" t="s">
        <v>5</v>
      </c>
      <c r="D69" s="37">
        <f>D14+D43</f>
        <v>301202</v>
      </c>
      <c r="E69" s="75">
        <f>E14+E43</f>
        <v>267704.76</v>
      </c>
      <c r="F69" s="21">
        <f>(E69/D69*100)-100</f>
        <v>-11.121187774317562</v>
      </c>
      <c r="G69" s="111" t="s">
        <v>137</v>
      </c>
      <c r="O69" s="104"/>
    </row>
    <row r="70" spans="1:15" ht="32.25" customHeight="1" x14ac:dyDescent="0.25">
      <c r="A70" s="102" t="s">
        <v>90</v>
      </c>
      <c r="B70" s="38" t="s">
        <v>91</v>
      </c>
      <c r="C70" s="39" t="s">
        <v>5</v>
      </c>
      <c r="D70" s="40">
        <v>0</v>
      </c>
      <c r="E70" s="109">
        <f>E72-E69</f>
        <v>-59730.760000000009</v>
      </c>
      <c r="F70" s="15"/>
      <c r="G70" s="111" t="s">
        <v>137</v>
      </c>
      <c r="O70" s="104"/>
    </row>
    <row r="71" spans="1:15" ht="39" customHeight="1" x14ac:dyDescent="0.25">
      <c r="A71" s="41" t="s">
        <v>92</v>
      </c>
      <c r="B71" s="42" t="s">
        <v>93</v>
      </c>
      <c r="C71" s="39" t="s">
        <v>37</v>
      </c>
      <c r="D71" s="43">
        <v>60129.5</v>
      </c>
      <c r="E71" s="116">
        <v>60127.5</v>
      </c>
      <c r="F71" s="15">
        <f t="shared" ref="F71:F76" si="7">(E71/D71*100)-100</f>
        <v>-3.3261543834584018E-3</v>
      </c>
      <c r="G71" s="111"/>
      <c r="O71" s="104"/>
    </row>
    <row r="72" spans="1:15" ht="32.25" customHeight="1" x14ac:dyDescent="0.25">
      <c r="A72" s="44" t="s">
        <v>94</v>
      </c>
      <c r="B72" s="42" t="s">
        <v>95</v>
      </c>
      <c r="C72" s="39" t="s">
        <v>5</v>
      </c>
      <c r="D72" s="109">
        <v>301202</v>
      </c>
      <c r="E72" s="117">
        <v>207974</v>
      </c>
      <c r="F72" s="83">
        <f t="shared" si="7"/>
        <v>-30.951985710586243</v>
      </c>
      <c r="G72" s="111" t="s">
        <v>137</v>
      </c>
      <c r="O72" s="104"/>
    </row>
    <row r="73" spans="1:15" ht="45.75" customHeight="1" x14ac:dyDescent="0.25">
      <c r="A73" s="45" t="s">
        <v>96</v>
      </c>
      <c r="B73" s="38" t="s">
        <v>97</v>
      </c>
      <c r="C73" s="46" t="s">
        <v>98</v>
      </c>
      <c r="D73" s="47">
        <v>364.75900000000001</v>
      </c>
      <c r="E73" s="118">
        <v>251.858</v>
      </c>
      <c r="F73" s="15">
        <f t="shared" si="7"/>
        <v>-30.952217765702841</v>
      </c>
      <c r="G73" s="111" t="s">
        <v>137</v>
      </c>
      <c r="I73" s="107"/>
      <c r="O73" s="104"/>
    </row>
    <row r="74" spans="1:15" ht="25.5" customHeight="1" x14ac:dyDescent="0.25">
      <c r="A74" s="48" t="s">
        <v>99</v>
      </c>
      <c r="B74" s="38" t="s">
        <v>100</v>
      </c>
      <c r="C74" s="49" t="s">
        <v>13</v>
      </c>
      <c r="D74" s="50">
        <v>18.2</v>
      </c>
      <c r="E74" s="119">
        <v>18.2</v>
      </c>
      <c r="F74" s="15">
        <f t="shared" si="7"/>
        <v>0</v>
      </c>
      <c r="G74" s="111" t="s">
        <v>137</v>
      </c>
      <c r="O74" s="104"/>
    </row>
    <row r="75" spans="1:15" ht="16.5" hidden="1" customHeight="1" x14ac:dyDescent="0.25">
      <c r="A75" s="45"/>
      <c r="B75" s="38"/>
      <c r="C75" s="51" t="s">
        <v>14</v>
      </c>
      <c r="D75" s="123">
        <v>69.994</v>
      </c>
      <c r="E75" s="124">
        <v>69.994</v>
      </c>
      <c r="F75" s="15">
        <f t="shared" si="7"/>
        <v>0</v>
      </c>
      <c r="G75" s="62" t="s">
        <v>122</v>
      </c>
      <c r="O75" s="104"/>
    </row>
    <row r="76" spans="1:15" ht="29.25" customHeight="1" x14ac:dyDescent="0.25">
      <c r="A76" s="52" t="s">
        <v>101</v>
      </c>
      <c r="B76" s="53" t="s">
        <v>102</v>
      </c>
      <c r="C76" s="39" t="s">
        <v>103</v>
      </c>
      <c r="D76" s="54">
        <v>825.76</v>
      </c>
      <c r="E76" s="120">
        <v>825.76</v>
      </c>
      <c r="F76" s="15">
        <f t="shared" si="7"/>
        <v>0</v>
      </c>
      <c r="G76" s="62"/>
      <c r="O76" s="104"/>
    </row>
    <row r="77" spans="1:15" x14ac:dyDescent="0.25">
      <c r="A77" s="6"/>
      <c r="B77" s="55" t="s">
        <v>111</v>
      </c>
      <c r="C77" s="143" t="s">
        <v>112</v>
      </c>
      <c r="D77" s="143"/>
    </row>
    <row r="78" spans="1:15" x14ac:dyDescent="0.25">
      <c r="B78" s="56" t="s">
        <v>113</v>
      </c>
      <c r="C78" s="140" t="s">
        <v>114</v>
      </c>
      <c r="D78" s="140"/>
    </row>
    <row r="79" spans="1:15" x14ac:dyDescent="0.25">
      <c r="B79" s="57" t="s">
        <v>115</v>
      </c>
      <c r="C79" s="144" t="s">
        <v>116</v>
      </c>
      <c r="D79" s="144"/>
    </row>
    <row r="80" spans="1:15" x14ac:dyDescent="0.25">
      <c r="B80" s="56" t="s">
        <v>117</v>
      </c>
      <c r="C80" s="145" t="s">
        <v>126</v>
      </c>
      <c r="D80" s="140"/>
    </row>
    <row r="81" spans="2:4" x14ac:dyDescent="0.25">
      <c r="B81" s="56" t="s">
        <v>118</v>
      </c>
      <c r="C81" s="140" t="s">
        <v>131</v>
      </c>
      <c r="D81" s="140"/>
    </row>
    <row r="82" spans="2:4" x14ac:dyDescent="0.25">
      <c r="B82" s="56" t="s">
        <v>119</v>
      </c>
      <c r="C82" s="140" t="s">
        <v>132</v>
      </c>
      <c r="D82" s="140"/>
    </row>
    <row r="83" spans="2:4" x14ac:dyDescent="0.25">
      <c r="B83" s="56" t="s">
        <v>130</v>
      </c>
      <c r="C83" s="58"/>
      <c r="D83" s="58"/>
    </row>
    <row r="84" spans="2:4" x14ac:dyDescent="0.25">
      <c r="B84" s="56" t="s">
        <v>120</v>
      </c>
      <c r="C84" s="58"/>
      <c r="D84" s="58"/>
    </row>
  </sheetData>
  <mergeCells count="22">
    <mergeCell ref="B8:E8"/>
    <mergeCell ref="E1:F1"/>
    <mergeCell ref="E2:F2"/>
    <mergeCell ref="B3:E3"/>
    <mergeCell ref="B4:F4"/>
    <mergeCell ref="B5:E5"/>
    <mergeCell ref="A11:A12"/>
    <mergeCell ref="B11:B12"/>
    <mergeCell ref="C11:C12"/>
    <mergeCell ref="D11:D12"/>
    <mergeCell ref="E11:E12"/>
    <mergeCell ref="B20:B22"/>
    <mergeCell ref="C77:D77"/>
    <mergeCell ref="C78:D78"/>
    <mergeCell ref="C79:D79"/>
    <mergeCell ref="B9:E9"/>
    <mergeCell ref="B10:E10"/>
    <mergeCell ref="C80:D80"/>
    <mergeCell ref="C81:D81"/>
    <mergeCell ref="C82:D82"/>
    <mergeCell ref="F11:F12"/>
    <mergeCell ref="G11:G12"/>
  </mergeCells>
  <hyperlinks>
    <hyperlink ref="C80" r:id="rId1"/>
  </hyperlinks>
  <pageMargins left="0.23622047244094491" right="0.23622047244094491" top="0.74803149606299213" bottom="0.74803149606299213" header="0.31496062992125984" footer="0.31496062992125984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передача за 9мес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2022-04-06T09:41:40Z</cp:lastPrinted>
  <dcterms:created xsi:type="dcterms:W3CDTF">2015-11-04T11:10:16Z</dcterms:created>
  <dcterms:modified xsi:type="dcterms:W3CDTF">2022-04-14T08:42:47Z</dcterms:modified>
</cp:coreProperties>
</file>